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8fd1b7dc1fb7883a79dec14760ec254364658d70/47807204218/f9a92032-fc21-4d6b-96f0-270dd83213cc/"/>
    </mc:Choice>
  </mc:AlternateContent>
  <xr:revisionPtr revIDLastSave="0" documentId="13_ncr:1_{69928CB9-4873-400A-8D35-878D8C94B560}" xr6:coauthVersionLast="47" xr6:coauthVersionMax="47" xr10:uidLastSave="{00000000-0000-0000-0000-000000000000}"/>
  <bookViews>
    <workbookView xWindow="-108" yWindow="-108" windowWidth="23256" windowHeight="12456" xr2:uid="{5F0589D1-2502-45B2-864A-89DAB08F73D1}"/>
  </bookViews>
  <sheets>
    <sheet name="Eelarv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F32" i="4"/>
  <c r="D49" i="4"/>
  <c r="G39" i="4"/>
  <c r="F39" i="4"/>
  <c r="F37" i="4" s="1"/>
  <c r="E39" i="4"/>
  <c r="E37" i="4" s="1"/>
  <c r="D39" i="4"/>
  <c r="H39" i="4" s="1"/>
  <c r="C39" i="4"/>
  <c r="G37" i="4"/>
  <c r="G38" i="4" s="1"/>
  <c r="C37" i="4"/>
  <c r="H36" i="4"/>
  <c r="H35" i="4"/>
  <c r="H34" i="4"/>
  <c r="H33" i="4"/>
  <c r="G32" i="4"/>
  <c r="E32" i="4"/>
  <c r="D32" i="4"/>
  <c r="C32" i="4"/>
  <c r="H31" i="4"/>
  <c r="H30" i="4"/>
  <c r="H29" i="4"/>
  <c r="H28" i="4"/>
  <c r="G27" i="4"/>
  <c r="F27" i="4"/>
  <c r="E27" i="4"/>
  <c r="D27" i="4"/>
  <c r="C27" i="4"/>
  <c r="H27" i="4" s="1"/>
  <c r="H26" i="4"/>
  <c r="H25" i="4"/>
  <c r="H24" i="4"/>
  <c r="H23" i="4"/>
  <c r="H22" i="4"/>
  <c r="G21" i="4"/>
  <c r="F21" i="4"/>
  <c r="E21" i="4"/>
  <c r="D21" i="4"/>
  <c r="C21" i="4"/>
  <c r="H20" i="4"/>
  <c r="H19" i="4"/>
  <c r="G18" i="4"/>
  <c r="G17" i="4" s="1"/>
  <c r="F18" i="4"/>
  <c r="E18" i="4"/>
  <c r="C18" i="4"/>
  <c r="D17" i="4" l="1"/>
  <c r="H32" i="4"/>
  <c r="H21" i="4"/>
  <c r="F17" i="4"/>
  <c r="F38" i="4" s="1"/>
  <c r="I48" i="4" s="1"/>
  <c r="E17" i="4"/>
  <c r="E38" i="4" s="1"/>
  <c r="G48" i="4" s="1"/>
  <c r="K49" i="4"/>
  <c r="K48" i="4"/>
  <c r="C17" i="4"/>
  <c r="H18" i="4"/>
  <c r="I51" i="4" l="1"/>
  <c r="J51" i="4" s="1"/>
  <c r="I50" i="4"/>
  <c r="G51" i="4"/>
  <c r="H51" i="4" s="1"/>
  <c r="G50" i="4"/>
  <c r="G49" i="4" s="1"/>
  <c r="H49" i="4" s="1"/>
  <c r="H17" i="4"/>
  <c r="C38" i="4"/>
  <c r="D38" i="4"/>
  <c r="E49" i="4" s="1"/>
  <c r="H37" i="4"/>
  <c r="K51" i="4"/>
  <c r="K50" i="4"/>
  <c r="I49" i="4" l="1"/>
  <c r="J49" i="4" s="1"/>
  <c r="E48" i="4"/>
  <c r="M48" i="4" s="1"/>
  <c r="E51" i="4"/>
  <c r="E50" i="4"/>
  <c r="C40" i="4"/>
  <c r="D40" i="4" s="1"/>
  <c r="E40" i="4" s="1"/>
  <c r="F40" i="4" s="1"/>
  <c r="G40" i="4" s="1"/>
  <c r="C48" i="4"/>
  <c r="H38" i="4"/>
  <c r="C51" i="4" l="1"/>
  <c r="C50" i="4"/>
  <c r="C49" i="4" s="1"/>
</calcChain>
</file>

<file path=xl/sharedStrings.xml><?xml version="1.0" encoding="utf-8"?>
<sst xmlns="http://schemas.openxmlformats.org/spreadsheetml/2006/main" count="91" uniqueCount="73">
  <si>
    <t>TAT eelarve kulukohtade kaupa</t>
  </si>
  <si>
    <t>Rea nr</t>
  </si>
  <si>
    <t>Kulukoht</t>
  </si>
  <si>
    <t>Aasta</t>
  </si>
  <si>
    <t>Kokku</t>
  </si>
  <si>
    <t xml:space="preserve">Abikõlblik kulu </t>
  </si>
  <si>
    <t>1</t>
  </si>
  <si>
    <t>TAT otsesed kulud</t>
  </si>
  <si>
    <t>1.1</t>
  </si>
  <si>
    <t>1.2</t>
  </si>
  <si>
    <t>1.2.1</t>
  </si>
  <si>
    <t>1.2.2</t>
  </si>
  <si>
    <t>Täisealiste puude raskusastme tuvastamise andmete proaktiivne edastamine KOVidele</t>
  </si>
  <si>
    <t>1.2.3</t>
  </si>
  <si>
    <t>Abivajaduse esmase hindamise digitaalse lahenduse loomine</t>
  </si>
  <si>
    <t>1.2.4</t>
  </si>
  <si>
    <t>Juhtumiplaani digitaalse lahenduse loomine</t>
  </si>
  <si>
    <t>1.3</t>
  </si>
  <si>
    <t>1.3.1</t>
  </si>
  <si>
    <t>1.3.2</t>
  </si>
  <si>
    <t>1.3.3</t>
  </si>
  <si>
    <t>Teenuseosutaja portaali jätkuarendused</t>
  </si>
  <si>
    <t>1.4</t>
  </si>
  <si>
    <t>Muud arendused, mis tulenevad õiguslikest muudatustest või muudest vajadustest.</t>
  </si>
  <si>
    <t>1.4.1</t>
  </si>
  <si>
    <t>Hoolduspuhkuse arvestamine ja määramine tegeliku hooldusvajadusega isiku hooldamise eest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</si>
  <si>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</si>
  <si>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</si>
  <si>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</si>
  <si>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</si>
  <si>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</si>
  <si>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</si>
  <si>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</si>
  <si>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</si>
  <si>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</si>
  <si>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 (2023-2027)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</si>
  <si>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</si>
  <si>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</si>
  <si>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</si>
  <si>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</si>
  <si>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</si>
  <si>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</si>
  <si>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</si>
  <si>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2.1</t>
  </si>
  <si>
    <t>2.2</t>
  </si>
  <si>
    <t>sh riiklik kaasfinantseering</t>
  </si>
  <si>
    <t xml:space="preserve">Omafinantseering </t>
  </si>
  <si>
    <t>1.4.2</t>
  </si>
  <si>
    <t>1.4.3</t>
  </si>
  <si>
    <t>1.2.5</t>
  </si>
  <si>
    <t>1.1.1</t>
  </si>
  <si>
    <t>TAT otsene personalikulu (projektijuht TEHIK)</t>
  </si>
  <si>
    <t>TAT juhtimiskulu (TEHIK)</t>
  </si>
  <si>
    <t>Sisutegevuste personalikulu (TEHIK)</t>
  </si>
  <si>
    <t>Sisutegevuste personalikulu (SKA)</t>
  </si>
  <si>
    <t>1.3.4</t>
  </si>
  <si>
    <t>1.4.4</t>
  </si>
  <si>
    <t>Toetavate teenuste arendamine</t>
  </si>
  <si>
    <t>Sisutegevuste personalikul (SKA)</t>
  </si>
  <si>
    <t>Lisa 1</t>
  </si>
  <si>
    <t>TAT nimi: Sotsiaalkaitsesüsteemide ajakohastamist toetavate infosüsteemide arendused</t>
  </si>
  <si>
    <t>TAT elluviija: Tervise ja Heaolu Infosüsteemide Keskus</t>
  </si>
  <si>
    <t>TAT juhtimiskulud</t>
  </si>
  <si>
    <t>1.1.2</t>
  </si>
  <si>
    <t>sh ERFi osalus (kuni 70%)</t>
  </si>
  <si>
    <t>Teenuseosutajate portaali loomine</t>
  </si>
  <si>
    <t>Täiskasvanu abivajaduse hindamisega seotud arendused</t>
  </si>
  <si>
    <r>
      <t>TAT abikõlblikkuse periood: 01.08.2022</t>
    </r>
    <r>
      <rPr>
        <sz val="10"/>
        <rFont val="Calibri"/>
        <family val="2"/>
        <charset val="186"/>
      </rPr>
      <t>–</t>
    </r>
    <r>
      <rPr>
        <sz val="10"/>
        <rFont val="Arial"/>
        <family val="2"/>
        <charset val="186"/>
      </rPr>
      <t>31.12.2027</t>
    </r>
  </si>
  <si>
    <t>Teenuseosutajate portaali esmase lahenduse loomine</t>
  </si>
  <si>
    <t>2026-2027</t>
  </si>
  <si>
    <t>*Eelarve on kajastatud tekkepõhiselt</t>
  </si>
  <si>
    <t>Sotsiaalkaitseministri … 09.2024 käskkirjaga nr ...</t>
  </si>
  <si>
    <t xml:space="preserve">Sotsiaalkaitseministri 12.06.2023 käskkirjaga nr 94 kinnitatud toetuse andmise tingimuste „Sotsiaalkaitsesüsteemide ajakohastamist toetavate infosüsteemide arendused“ 2024 - 2025. a tegevuste kirjelduse ja eelarve kinnitamine"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</si>
</sst>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k_r_-;\-* #,##0.00\ _k_r_-;_-* &quot;-&quot;??\ _k_r_-;_-@_-"/>
    <numFmt numFmtId="166" formatCode="_-* #,##0\ _€_-;\-* #,##0\ _€_-;_-* &quot;-&quot;??\ _€_-;_-@_-"/>
    <numFmt numFmtId="167" formatCode="#,##0.00_ ;\-#,##0.00\ 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name val="Raleway"/>
      <family val="2"/>
      <charset val="186"/>
    </font>
    <font>
      <sz val="10"/>
      <name val="Calibri"/>
      <family val="2"/>
      <charset val="186"/>
    </font>
    <font>
      <b/>
      <sz val="11"/>
      <name val="Raleway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/>
    <xf numFmtId="3" fontId="2" fillId="0" borderId="0" xfId="0" applyNumberFormat="1" applyFont="1" applyAlignment="1">
      <alignment horizontal="right"/>
    </xf>
    <xf numFmtId="3" fontId="2" fillId="0" borderId="0" xfId="1" applyNumberFormat="1" applyAlignment="1">
      <alignment horizontal="right"/>
    </xf>
    <xf numFmtId="3" fontId="2" fillId="0" borderId="0" xfId="1" applyNumberForma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vertical="top"/>
    </xf>
    <xf numFmtId="0" fontId="3" fillId="0" borderId="0" xfId="1" applyFont="1"/>
    <xf numFmtId="3" fontId="3" fillId="0" borderId="7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/>
    </xf>
    <xf numFmtId="0" fontId="2" fillId="0" borderId="0" xfId="1" applyAlignment="1">
      <alignment horizontal="center" vertical="top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3" fillId="0" borderId="0" xfId="1" applyNumberFormat="1" applyFont="1" applyAlignment="1">
      <alignment vertical="center"/>
    </xf>
    <xf numFmtId="3" fontId="2" fillId="0" borderId="0" xfId="1" applyNumberFormat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2" fillId="0" borderId="9" xfId="1" applyNumberFormat="1" applyBorder="1" applyAlignment="1">
      <alignment vertical="center"/>
    </xf>
    <xf numFmtId="0" fontId="5" fillId="2" borderId="0" xfId="1" applyFont="1" applyFill="1" applyAlignment="1">
      <alignment vertical="center"/>
    </xf>
    <xf numFmtId="49" fontId="3" fillId="0" borderId="0" xfId="1" applyNumberFormat="1" applyFont="1" applyAlignment="1">
      <alignment horizontal="left" vertical="top"/>
    </xf>
    <xf numFmtId="0" fontId="2" fillId="0" borderId="0" xfId="1" applyAlignment="1">
      <alignment horizontal="left" vertical="top"/>
    </xf>
    <xf numFmtId="0" fontId="2" fillId="2" borderId="0" xfId="1" applyFill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4" fontId="2" fillId="2" borderId="0" xfId="1" applyNumberFormat="1" applyFill="1" applyAlignment="1">
      <alignment vertical="top"/>
    </xf>
    <xf numFmtId="4" fontId="3" fillId="2" borderId="0" xfId="1" applyNumberFormat="1" applyFont="1" applyFill="1" applyAlignment="1">
      <alignment vertical="top"/>
    </xf>
    <xf numFmtId="0" fontId="2" fillId="2" borderId="0" xfId="1" applyFill="1" applyAlignment="1">
      <alignment vertical="top"/>
    </xf>
    <xf numFmtId="3" fontId="3" fillId="2" borderId="0" xfId="1" applyNumberFormat="1" applyFont="1" applyFill="1" applyAlignment="1">
      <alignment vertical="top"/>
    </xf>
    <xf numFmtId="49" fontId="2" fillId="0" borderId="1" xfId="1" applyNumberFormat="1" applyBorder="1" applyAlignment="1">
      <alignment horizontal="left" vertical="top"/>
    </xf>
    <xf numFmtId="3" fontId="2" fillId="2" borderId="0" xfId="1" applyNumberFormat="1" applyFill="1" applyAlignment="1">
      <alignment vertical="top"/>
    </xf>
    <xf numFmtId="3" fontId="2" fillId="0" borderId="0" xfId="1" applyNumberFormat="1" applyAlignment="1">
      <alignment horizontal="right" vertical="center"/>
    </xf>
    <xf numFmtId="0" fontId="2" fillId="0" borderId="0" xfId="1" applyAlignment="1">
      <alignment wrapText="1"/>
    </xf>
    <xf numFmtId="3" fontId="2" fillId="0" borderId="0" xfId="1" applyNumberFormat="1"/>
    <xf numFmtId="3" fontId="2" fillId="0" borderId="1" xfId="1" applyNumberFormat="1" applyBorder="1" applyAlignment="1">
      <alignment horizontal="center" vertical="top" wrapText="1"/>
    </xf>
    <xf numFmtId="0" fontId="2" fillId="0" borderId="0" xfId="1" applyAlignment="1">
      <alignment horizontal="left" vertical="top" wrapText="1"/>
    </xf>
    <xf numFmtId="10" fontId="2" fillId="0" borderId="0" xfId="1" applyNumberFormat="1" applyAlignment="1">
      <alignment horizontal="right" vertical="center"/>
    </xf>
    <xf numFmtId="3" fontId="2" fillId="0" borderId="0" xfId="1" applyNumberFormat="1" applyAlignment="1">
      <alignment horizontal="left" vertical="top" wrapText="1"/>
    </xf>
    <xf numFmtId="49" fontId="2" fillId="0" borderId="1" xfId="1" applyNumberFormat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4" xfId="1" applyBorder="1" applyAlignment="1">
      <alignment vertical="center"/>
    </xf>
    <xf numFmtId="0" fontId="2" fillId="0" borderId="1" xfId="1" applyBorder="1" applyAlignment="1">
      <alignment vertical="center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/>
    <xf numFmtId="3" fontId="2" fillId="0" borderId="0" xfId="1" applyNumberFormat="1" applyAlignment="1">
      <alignment horizontal="center" vertical="top"/>
    </xf>
    <xf numFmtId="3" fontId="4" fillId="0" borderId="0" xfId="1" applyNumberFormat="1" applyFont="1" applyAlignment="1">
      <alignment vertical="center"/>
    </xf>
    <xf numFmtId="166" fontId="2" fillId="0" borderId="0" xfId="3" applyNumberFormat="1" applyFont="1" applyFill="1" applyBorder="1"/>
    <xf numFmtId="3" fontId="5" fillId="2" borderId="0" xfId="1" applyNumberFormat="1" applyFont="1" applyFill="1" applyAlignment="1">
      <alignment vertical="center"/>
    </xf>
    <xf numFmtId="3" fontId="2" fillId="2" borderId="0" xfId="1" applyNumberFormat="1" applyFill="1" applyAlignment="1">
      <alignment vertical="center"/>
    </xf>
    <xf numFmtId="0" fontId="2" fillId="2" borderId="0" xfId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49" fontId="2" fillId="0" borderId="0" xfId="1" applyNumberFormat="1" applyAlignment="1">
      <alignment vertical="center"/>
    </xf>
    <xf numFmtId="0" fontId="3" fillId="0" borderId="1" xfId="0" applyFont="1" applyBorder="1" applyAlignment="1">
      <alignment vertical="center" wrapText="1"/>
    </xf>
    <xf numFmtId="166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3" fontId="5" fillId="0" borderId="6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0" fontId="2" fillId="0" borderId="1" xfId="1" applyBorder="1" applyAlignment="1">
      <alignment vertical="center" wrapText="1"/>
    </xf>
    <xf numFmtId="167" fontId="3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 shrinkToFit="1"/>
    </xf>
    <xf numFmtId="3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/>
    <xf numFmtId="0" fontId="3" fillId="0" borderId="2" xfId="1" applyFont="1" applyBorder="1" applyAlignment="1">
      <alignment vertical="top" wrapText="1"/>
    </xf>
    <xf numFmtId="3" fontId="4" fillId="0" borderId="6" xfId="1" applyNumberFormat="1" applyFont="1" applyBorder="1" applyAlignment="1">
      <alignment vertical="center"/>
    </xf>
    <xf numFmtId="3" fontId="2" fillId="0" borderId="0" xfId="1" applyNumberFormat="1" applyAlignment="1">
      <alignment vertical="top"/>
    </xf>
    <xf numFmtId="3" fontId="5" fillId="0" borderId="0" xfId="1" applyNumberFormat="1" applyFont="1"/>
    <xf numFmtId="3" fontId="5" fillId="0" borderId="0" xfId="1" applyNumberFormat="1" applyFont="1" applyAlignment="1">
      <alignment horizontal="right"/>
    </xf>
    <xf numFmtId="0" fontId="2" fillId="0" borderId="1" xfId="1" applyBorder="1" applyAlignment="1">
      <alignment vertical="top" wrapText="1" shrinkToFit="1"/>
    </xf>
    <xf numFmtId="3" fontId="2" fillId="0" borderId="1" xfId="1" applyNumberFormat="1" applyBorder="1" applyAlignment="1">
      <alignment vertical="top"/>
    </xf>
    <xf numFmtId="3" fontId="2" fillId="0" borderId="1" xfId="1" applyNumberFormat="1" applyBorder="1" applyAlignment="1">
      <alignment horizontal="right" vertical="center"/>
    </xf>
    <xf numFmtId="0" fontId="3" fillId="0" borderId="3" xfId="2" applyNumberFormat="1" applyFont="1" applyFill="1" applyBorder="1" applyAlignment="1">
      <alignment horizontal="center" vertical="top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vertical="top"/>
    </xf>
    <xf numFmtId="3" fontId="2" fillId="0" borderId="2" xfId="1" applyNumberFormat="1" applyBorder="1" applyAlignment="1">
      <alignment vertical="top"/>
    </xf>
    <xf numFmtId="3" fontId="2" fillId="0" borderId="1" xfId="1" applyNumberFormat="1" applyBorder="1" applyAlignment="1">
      <alignment horizontal="right"/>
    </xf>
    <xf numFmtId="3" fontId="3" fillId="2" borderId="1" xfId="1" applyNumberFormat="1" applyFont="1" applyFill="1" applyBorder="1" applyAlignment="1">
      <alignment horizontal="center" vertical="top" wrapText="1"/>
    </xf>
    <xf numFmtId="3" fontId="3" fillId="2" borderId="1" xfId="1" applyNumberFormat="1" applyFont="1" applyFill="1" applyBorder="1"/>
    <xf numFmtId="3" fontId="2" fillId="2" borderId="1" xfId="1" applyNumberFormat="1" applyFill="1" applyBorder="1" applyAlignment="1">
      <alignment vertical="top"/>
    </xf>
    <xf numFmtId="3" fontId="3" fillId="2" borderId="1" xfId="1" applyNumberFormat="1" applyFont="1" applyFill="1" applyBorder="1" applyAlignment="1">
      <alignment vertical="top"/>
    </xf>
    <xf numFmtId="3" fontId="3" fillId="0" borderId="8" xfId="1" applyNumberFormat="1" applyFont="1" applyBorder="1" applyAlignment="1">
      <alignment horizontal="center" vertical="top" wrapText="1"/>
    </xf>
    <xf numFmtId="3" fontId="2" fillId="0" borderId="1" xfId="1" applyNumberFormat="1" applyBorder="1" applyAlignment="1">
      <alignment horizontal="center" vertical="top"/>
    </xf>
    <xf numFmtId="3" fontId="2" fillId="0" borderId="2" xfId="1" applyNumberFormat="1" applyBorder="1" applyAlignment="1">
      <alignment horizontal="center" vertical="top"/>
    </xf>
    <xf numFmtId="0" fontId="2" fillId="0" borderId="0" xfId="1" applyAlignment="1">
      <alignment vertical="top" wrapText="1"/>
    </xf>
    <xf numFmtId="4" fontId="2" fillId="0" borderId="0" xfId="1" applyNumberFormat="1" applyAlignment="1">
      <alignment vertical="center"/>
    </xf>
    <xf numFmtId="0" fontId="3" fillId="0" borderId="1" xfId="2" applyNumberFormat="1" applyFont="1" applyFill="1" applyBorder="1" applyAlignment="1">
      <alignment horizontal="center"/>
    </xf>
    <xf numFmtId="0" fontId="3" fillId="0" borderId="5" xfId="2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 vertical="top" wrapText="1"/>
    </xf>
    <xf numFmtId="4" fontId="3" fillId="0" borderId="7" xfId="1" applyNumberFormat="1" applyFont="1" applyBorder="1" applyAlignment="1">
      <alignment vertical="center"/>
    </xf>
    <xf numFmtId="49" fontId="3" fillId="0" borderId="9" xfId="1" applyNumberFormat="1" applyFont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3" fontId="5" fillId="0" borderId="0" xfId="1" applyNumberFormat="1" applyFont="1" applyAlignment="1">
      <alignment horizontal="center"/>
    </xf>
    <xf numFmtId="3" fontId="5" fillId="0" borderId="6" xfId="1" applyNumberFormat="1" applyFont="1" applyBorder="1"/>
    <xf numFmtId="3" fontId="2" fillId="0" borderId="1" xfId="0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center" vertical="top"/>
    </xf>
    <xf numFmtId="4" fontId="2" fillId="0" borderId="7" xfId="1" applyNumberFormat="1" applyBorder="1" applyAlignment="1">
      <alignment vertical="center"/>
    </xf>
    <xf numFmtId="4" fontId="2" fillId="0" borderId="1" xfId="1" applyNumberFormat="1" applyBorder="1" applyAlignment="1">
      <alignment vertical="center"/>
    </xf>
    <xf numFmtId="4" fontId="2" fillId="0" borderId="9" xfId="1" applyNumberForma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4" fontId="2" fillId="0" borderId="2" xfId="1" applyNumberFormat="1" applyBorder="1" applyAlignment="1">
      <alignment vertical="center"/>
    </xf>
    <xf numFmtId="4" fontId="2" fillId="0" borderId="3" xfId="1" applyNumberFormat="1" applyBorder="1" applyAlignment="1">
      <alignment vertical="center"/>
    </xf>
    <xf numFmtId="0" fontId="3" fillId="2" borderId="0" xfId="1" applyFont="1" applyFill="1" applyAlignment="1">
      <alignment horizontal="center" vertical="top"/>
    </xf>
    <xf numFmtId="3" fontId="2" fillId="0" borderId="0" xfId="1" applyNumberFormat="1" applyAlignment="1">
      <alignment horizontal="right" wrapText="1"/>
    </xf>
    <xf numFmtId="49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0" fontId="3" fillId="0" borderId="2" xfId="2" applyNumberFormat="1" applyFont="1" applyFill="1" applyBorder="1" applyAlignment="1">
      <alignment horizontal="center" vertical="top"/>
    </xf>
    <xf numFmtId="0" fontId="3" fillId="0" borderId="4" xfId="2" applyNumberFormat="1" applyFont="1" applyFill="1" applyBorder="1" applyAlignment="1">
      <alignment horizontal="center" vertical="top"/>
    </xf>
    <xf numFmtId="0" fontId="3" fillId="0" borderId="3" xfId="2" applyNumberFormat="1" applyFont="1" applyFill="1" applyBorder="1" applyAlignment="1">
      <alignment horizontal="center" vertical="top"/>
    </xf>
    <xf numFmtId="3" fontId="3" fillId="2" borderId="1" xfId="2" applyNumberFormat="1" applyFont="1" applyFill="1" applyBorder="1" applyAlignment="1">
      <alignment horizontal="center" vertical="top"/>
    </xf>
  </cellXfs>
  <cellStyles count="4">
    <cellStyle name="Koma 2" xfId="2" xr:uid="{FF85AF18-1062-4A86-B834-A1F001ED9CE9}"/>
    <cellStyle name="Koma 3" xfId="3" xr:uid="{40A0B412-6789-4973-A75A-B4C542D4CC39}"/>
    <cellStyle name="Normaallaad" xfId="0" builtinId="0"/>
    <cellStyle name="Normaallaad 2" xfId="1" xr:uid="{F0590EE7-C2B5-4279-90EB-1BE9CE94F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127B-1F82-49B0-9BF2-517143046029}">
  <dimension ref="A1:AB64"/>
  <sheetViews>
    <sheetView tabSelected="1" topLeftCell="A12" zoomScale="80" zoomScaleNormal="80" workbookViewId="0">
      <selection activeCell="J40" sqref="J40"/>
    </sheetView>
  </sheetViews>
  <sheetFormatPr defaultColWidth="9.21875" defaultRowHeight="13.2" x14ac:dyDescent="0.25"/>
  <cols>
    <col min="1" max="1" width="7.5546875" style="1" customWidth="1"/>
    <col min="2" max="2" width="34" style="33" customWidth="1"/>
    <col min="3" max="3" width="15.21875" style="3" customWidth="1"/>
    <col min="4" max="6" width="14.21875" style="3" customWidth="1"/>
    <col min="7" max="7" width="15" style="3" customWidth="1"/>
    <col min="8" max="8" width="14.44140625" style="3" bestFit="1" customWidth="1"/>
    <col min="9" max="9" width="17.109375" style="78" bestFit="1" customWidth="1"/>
    <col min="10" max="10" width="17.44140625" style="3" customWidth="1"/>
    <col min="11" max="11" width="15.44140625" style="3" customWidth="1"/>
    <col min="12" max="12" width="16.44140625" style="3" customWidth="1"/>
    <col min="13" max="13" width="15.77734375" style="3" customWidth="1"/>
    <col min="14" max="14" width="13.44140625" style="3" customWidth="1"/>
    <col min="15" max="15" width="16.21875" style="3" customWidth="1"/>
    <col min="16" max="16" width="6.44140625" style="3" customWidth="1"/>
    <col min="17" max="19" width="13.5546875" style="3" customWidth="1"/>
    <col min="20" max="20" width="14" style="1" customWidth="1"/>
    <col min="21" max="21" width="9" style="1" customWidth="1"/>
    <col min="22" max="22" width="15.5546875" style="1" customWidth="1"/>
    <col min="23" max="16384" width="9.21875" style="1"/>
  </cols>
  <sheetData>
    <row r="1" spans="1:19" x14ac:dyDescent="0.25">
      <c r="C1" s="2"/>
      <c r="D1" s="2"/>
      <c r="E1" s="2"/>
      <c r="F1" s="2"/>
      <c r="G1" s="2"/>
      <c r="L1" s="3" t="s">
        <v>71</v>
      </c>
    </row>
    <row r="2" spans="1:19" ht="43.5" customHeight="1" x14ac:dyDescent="0.25">
      <c r="C2" s="102"/>
      <c r="D2" s="102"/>
      <c r="E2" s="102"/>
      <c r="F2" s="102"/>
      <c r="G2" s="102"/>
      <c r="H2" s="102"/>
      <c r="I2" s="116" t="s">
        <v>72</v>
      </c>
      <c r="J2" s="116"/>
      <c r="K2" s="116"/>
      <c r="L2" s="116"/>
      <c r="N2" s="116"/>
      <c r="O2" s="116"/>
      <c r="P2" s="116"/>
      <c r="Q2" s="116"/>
      <c r="R2" s="4"/>
      <c r="S2" s="4"/>
    </row>
    <row r="3" spans="1:19" x14ac:dyDescent="0.25">
      <c r="C3" s="2"/>
      <c r="D3" s="5"/>
      <c r="E3" s="5"/>
      <c r="F3" s="5"/>
      <c r="G3" s="5"/>
      <c r="L3" s="3" t="s">
        <v>59</v>
      </c>
    </row>
    <row r="4" spans="1:19" x14ac:dyDescent="0.25">
      <c r="C4" s="2"/>
      <c r="D4" s="2"/>
      <c r="E4" s="2"/>
      <c r="F4" s="2"/>
      <c r="H4" s="6"/>
      <c r="P4" s="1"/>
      <c r="Q4" s="6"/>
      <c r="R4" s="6"/>
      <c r="S4" s="6"/>
    </row>
    <row r="5" spans="1:19" x14ac:dyDescent="0.25">
      <c r="A5" s="7"/>
      <c r="C5" s="2"/>
      <c r="D5" s="2"/>
      <c r="E5" s="2"/>
      <c r="F5" s="2"/>
      <c r="P5" s="1"/>
    </row>
    <row r="6" spans="1:19" x14ac:dyDescent="0.25">
      <c r="A6" s="7"/>
      <c r="P6" s="1"/>
    </row>
    <row r="7" spans="1:19" x14ac:dyDescent="0.25">
      <c r="A7" s="7" t="s">
        <v>0</v>
      </c>
      <c r="P7" s="1"/>
    </row>
    <row r="8" spans="1:19" x14ac:dyDescent="0.25">
      <c r="P8" s="1"/>
    </row>
    <row r="9" spans="1:19" ht="13.8" x14ac:dyDescent="0.3">
      <c r="A9" s="8" t="s">
        <v>67</v>
      </c>
      <c r="C9" s="1"/>
      <c r="D9" s="1"/>
      <c r="E9" s="1"/>
      <c r="F9" s="1"/>
      <c r="G9" s="1"/>
      <c r="H9" s="1"/>
      <c r="I9" s="77"/>
      <c r="J9" s="1"/>
      <c r="K9" s="1"/>
      <c r="L9" s="34"/>
      <c r="M9" s="34"/>
      <c r="N9" s="34"/>
      <c r="O9" s="1"/>
      <c r="P9" s="1"/>
      <c r="Q9" s="1"/>
      <c r="R9" s="1"/>
      <c r="S9" s="1"/>
    </row>
    <row r="10" spans="1:19" x14ac:dyDescent="0.25">
      <c r="A10" s="8" t="s">
        <v>60</v>
      </c>
      <c r="C10" s="1"/>
      <c r="D10" s="1"/>
      <c r="E10" s="1"/>
      <c r="F10" s="1"/>
      <c r="G10" s="1"/>
      <c r="H10" s="1"/>
      <c r="I10" s="77"/>
      <c r="J10" s="1"/>
      <c r="K10" s="1"/>
      <c r="L10" s="34"/>
      <c r="M10" s="34"/>
      <c r="N10" s="34"/>
      <c r="O10" s="1"/>
      <c r="P10" s="1"/>
      <c r="Q10" s="1"/>
      <c r="R10" s="1"/>
      <c r="S10" s="1"/>
    </row>
    <row r="11" spans="1:19" x14ac:dyDescent="0.25">
      <c r="A11" s="9" t="s">
        <v>61</v>
      </c>
      <c r="C11" s="1"/>
      <c r="D11" s="1"/>
      <c r="E11" s="1"/>
      <c r="F11" s="1"/>
      <c r="G11" s="1"/>
      <c r="H11" s="1"/>
      <c r="I11" s="77"/>
      <c r="J11" s="1"/>
      <c r="K11" s="1"/>
      <c r="L11" s="34"/>
      <c r="M11" s="34"/>
      <c r="N11" s="34"/>
      <c r="O11" s="1"/>
      <c r="P11" s="1"/>
      <c r="Q11" s="1"/>
      <c r="R11" s="1"/>
      <c r="S11" s="1"/>
    </row>
    <row r="12" spans="1:19" x14ac:dyDescent="0.25">
      <c r="A12" s="8"/>
    </row>
    <row r="13" spans="1:19" ht="15" customHeight="1" x14ac:dyDescent="0.25">
      <c r="A13" s="117" t="s">
        <v>1</v>
      </c>
      <c r="B13" s="118" t="s">
        <v>2</v>
      </c>
      <c r="C13" s="119" t="s">
        <v>3</v>
      </c>
      <c r="D13" s="120"/>
      <c r="E13" s="120"/>
      <c r="F13" s="120"/>
      <c r="G13" s="120"/>
      <c r="H13" s="121"/>
      <c r="I13" s="103"/>
      <c r="J13" s="43"/>
      <c r="K13" s="34"/>
      <c r="L13" s="122"/>
      <c r="M13" s="122"/>
      <c r="N13" s="122"/>
    </row>
    <row r="14" spans="1:19" s="10" customFormat="1" x14ac:dyDescent="0.25">
      <c r="A14" s="117"/>
      <c r="B14" s="118"/>
      <c r="C14" s="96">
        <v>2022</v>
      </c>
      <c r="D14" s="96">
        <v>2023</v>
      </c>
      <c r="E14" s="96">
        <v>2024</v>
      </c>
      <c r="F14" s="96">
        <v>2025</v>
      </c>
      <c r="G14" s="96" t="s">
        <v>69</v>
      </c>
      <c r="H14" s="97" t="s">
        <v>4</v>
      </c>
      <c r="I14" s="104"/>
      <c r="L14" s="44"/>
      <c r="M14" s="44"/>
      <c r="N14" s="44"/>
    </row>
    <row r="15" spans="1:19" s="10" customFormat="1" ht="27" customHeight="1" x14ac:dyDescent="0.25">
      <c r="A15" s="117"/>
      <c r="B15" s="118"/>
      <c r="C15" s="11" t="s">
        <v>5</v>
      </c>
      <c r="D15" s="11" t="s">
        <v>5</v>
      </c>
      <c r="E15" s="11" t="s">
        <v>5</v>
      </c>
      <c r="F15" s="11" t="s">
        <v>5</v>
      </c>
      <c r="G15" s="98" t="s">
        <v>5</v>
      </c>
      <c r="H15" s="91" t="s">
        <v>5</v>
      </c>
      <c r="I15" s="104"/>
      <c r="L15" s="44"/>
      <c r="M15" s="44"/>
      <c r="N15" s="44"/>
    </row>
    <row r="16" spans="1:19" s="14" customFormat="1" x14ac:dyDescent="0.25">
      <c r="A16" s="13">
        <v>1</v>
      </c>
      <c r="B16" s="13">
        <v>2</v>
      </c>
      <c r="C16" s="35">
        <v>3</v>
      </c>
      <c r="D16" s="105">
        <v>4</v>
      </c>
      <c r="E16" s="105">
        <v>5</v>
      </c>
      <c r="F16" s="105">
        <v>6</v>
      </c>
      <c r="G16" s="92">
        <v>5</v>
      </c>
      <c r="H16" s="93">
        <v>6</v>
      </c>
      <c r="I16" s="106"/>
      <c r="L16" s="45"/>
      <c r="M16" s="45"/>
      <c r="N16" s="45"/>
    </row>
    <row r="17" spans="1:28" s="16" customFormat="1" ht="13.5" customHeight="1" x14ac:dyDescent="0.3">
      <c r="A17" s="19" t="s">
        <v>6</v>
      </c>
      <c r="B17" s="54" t="s">
        <v>7</v>
      </c>
      <c r="C17" s="99">
        <f>SUM(C18+C21+C27+C32)</f>
        <v>0</v>
      </c>
      <c r="D17" s="99">
        <f t="shared" ref="D17:G17" si="0">SUM(D18+D21+D27+D32)</f>
        <v>689368.56</v>
      </c>
      <c r="E17" s="99">
        <f t="shared" si="0"/>
        <v>2788767</v>
      </c>
      <c r="F17" s="99">
        <f t="shared" si="0"/>
        <v>3232607</v>
      </c>
      <c r="G17" s="99">
        <f t="shared" si="0"/>
        <v>4397642.88</v>
      </c>
      <c r="H17" s="99">
        <f t="shared" ref="H17:H39" si="1">SUM(C17:G17)</f>
        <v>11108385.440000001</v>
      </c>
      <c r="I17" s="57"/>
      <c r="J17" s="55"/>
      <c r="K17" s="55"/>
      <c r="L17" s="17"/>
      <c r="M17" s="17"/>
      <c r="N17" s="18"/>
    </row>
    <row r="18" spans="1:28" s="16" customFormat="1" ht="13.5" customHeight="1" x14ac:dyDescent="0.3">
      <c r="A18" s="100" t="s">
        <v>8</v>
      </c>
      <c r="B18" s="54" t="s">
        <v>62</v>
      </c>
      <c r="C18" s="99">
        <f>SUM(C19:C20)</f>
        <v>0</v>
      </c>
      <c r="D18" s="99">
        <f t="shared" ref="D18:F18" si="2">SUM(D19:D20)</f>
        <v>41729</v>
      </c>
      <c r="E18" s="99">
        <f t="shared" si="2"/>
        <v>51550</v>
      </c>
      <c r="F18" s="99">
        <f t="shared" si="2"/>
        <v>50550</v>
      </c>
      <c r="G18" s="99">
        <f>SUM(G19:G20)</f>
        <v>149110</v>
      </c>
      <c r="H18" s="99">
        <f t="shared" si="1"/>
        <v>292939</v>
      </c>
      <c r="I18" s="57"/>
      <c r="J18" s="55"/>
      <c r="K18" s="55"/>
      <c r="L18" s="17"/>
      <c r="M18" s="17"/>
      <c r="N18" s="18"/>
    </row>
    <row r="19" spans="1:28" s="16" customFormat="1" ht="25.05" customHeight="1" x14ac:dyDescent="0.3">
      <c r="A19" s="100" t="s">
        <v>50</v>
      </c>
      <c r="B19" s="56" t="s">
        <v>51</v>
      </c>
      <c r="C19" s="107">
        <v>0</v>
      </c>
      <c r="D19" s="107">
        <v>41729</v>
      </c>
      <c r="E19" s="107">
        <v>46550</v>
      </c>
      <c r="F19" s="107">
        <v>46550</v>
      </c>
      <c r="G19" s="107">
        <v>119110</v>
      </c>
      <c r="H19" s="99">
        <f t="shared" si="1"/>
        <v>253939</v>
      </c>
      <c r="I19" s="57"/>
      <c r="J19" s="55"/>
      <c r="K19" s="55"/>
      <c r="L19" s="17"/>
      <c r="M19" s="17"/>
      <c r="N19" s="18"/>
    </row>
    <row r="20" spans="1:28" s="16" customFormat="1" x14ac:dyDescent="0.3">
      <c r="A20" s="20" t="s">
        <v>63</v>
      </c>
      <c r="B20" s="56" t="s">
        <v>52</v>
      </c>
      <c r="C20" s="108">
        <v>0</v>
      </c>
      <c r="D20" s="108">
        <v>0</v>
      </c>
      <c r="E20" s="108">
        <v>5000</v>
      </c>
      <c r="F20" s="108">
        <v>4000</v>
      </c>
      <c r="G20" s="108">
        <v>30000</v>
      </c>
      <c r="H20" s="99">
        <f t="shared" si="1"/>
        <v>39000</v>
      </c>
      <c r="I20" s="57"/>
      <c r="J20" s="18"/>
      <c r="L20" s="18"/>
      <c r="M20" s="49"/>
      <c r="N20" s="18"/>
    </row>
    <row r="21" spans="1:28" s="16" customFormat="1" ht="24" customHeight="1" x14ac:dyDescent="0.3">
      <c r="A21" s="100" t="s">
        <v>9</v>
      </c>
      <c r="B21" s="54" t="s">
        <v>66</v>
      </c>
      <c r="C21" s="101">
        <f>SUM(C22:C26)</f>
        <v>0</v>
      </c>
      <c r="D21" s="101">
        <f>SUM(D22:D26)</f>
        <v>225022.94000000003</v>
      </c>
      <c r="E21" s="101">
        <f t="shared" ref="E21:F21" si="3">SUM(E22:E26)</f>
        <v>1053753</v>
      </c>
      <c r="F21" s="101">
        <f t="shared" si="3"/>
        <v>1127974</v>
      </c>
      <c r="G21" s="101">
        <f>SUM(G22:G26)</f>
        <v>903420.88</v>
      </c>
      <c r="H21" s="99">
        <f t="shared" si="1"/>
        <v>3310170.82</v>
      </c>
      <c r="I21" s="46"/>
      <c r="J21" s="17"/>
      <c r="K21" s="15"/>
      <c r="L21" s="17"/>
      <c r="M21" s="51"/>
      <c r="N21" s="18"/>
    </row>
    <row r="22" spans="1:28" s="15" customFormat="1" ht="15" customHeight="1" x14ac:dyDescent="0.3">
      <c r="A22" s="39" t="s">
        <v>10</v>
      </c>
      <c r="B22" s="56" t="s">
        <v>53</v>
      </c>
      <c r="C22" s="108">
        <v>0</v>
      </c>
      <c r="D22" s="108">
        <v>66519.850000000006</v>
      </c>
      <c r="E22" s="108">
        <v>77640</v>
      </c>
      <c r="F22" s="108">
        <v>77640</v>
      </c>
      <c r="G22" s="108">
        <v>125810</v>
      </c>
      <c r="H22" s="99">
        <f t="shared" si="1"/>
        <v>347609.85</v>
      </c>
      <c r="I22" s="58"/>
      <c r="J22" s="18"/>
      <c r="K22" s="16"/>
      <c r="L22" s="17"/>
      <c r="M22" s="17"/>
      <c r="N22" s="17"/>
    </row>
    <row r="23" spans="1:28" s="52" customFormat="1" ht="17.55" customHeight="1" x14ac:dyDescent="0.3">
      <c r="A23" s="20" t="s">
        <v>11</v>
      </c>
      <c r="B23" s="59" t="s">
        <v>54</v>
      </c>
      <c r="C23" s="109">
        <v>0</v>
      </c>
      <c r="D23" s="109">
        <v>13745.72</v>
      </c>
      <c r="E23" s="109">
        <v>38534</v>
      </c>
      <c r="F23" s="109">
        <v>38534</v>
      </c>
      <c r="G23" s="109">
        <v>66216</v>
      </c>
      <c r="H23" s="99">
        <f t="shared" si="1"/>
        <v>157029.72</v>
      </c>
      <c r="I23" s="58"/>
      <c r="J23" s="16"/>
      <c r="K23" s="16"/>
      <c r="L23" s="17"/>
      <c r="M23" s="51"/>
      <c r="N23" s="51"/>
    </row>
    <row r="24" spans="1:28" s="40" customFormat="1" ht="41.4" x14ac:dyDescent="0.4">
      <c r="A24" s="39" t="s">
        <v>13</v>
      </c>
      <c r="B24" s="71" t="s">
        <v>12</v>
      </c>
      <c r="C24" s="108">
        <v>0</v>
      </c>
      <c r="D24" s="108">
        <v>110547.02</v>
      </c>
      <c r="E24" s="108">
        <v>20000</v>
      </c>
      <c r="F24" s="108">
        <v>0</v>
      </c>
      <c r="G24" s="108">
        <v>179810.88</v>
      </c>
      <c r="H24" s="99">
        <f t="shared" si="1"/>
        <v>310357.90000000002</v>
      </c>
      <c r="I24" s="58"/>
      <c r="J24" s="73"/>
      <c r="K24" s="18"/>
      <c r="L24" s="18"/>
      <c r="M24" s="18"/>
      <c r="N24" s="46"/>
    </row>
    <row r="25" spans="1:28" s="40" customFormat="1" ht="25.5" customHeight="1" x14ac:dyDescent="0.3">
      <c r="A25" s="39" t="s">
        <v>15</v>
      </c>
      <c r="B25" s="56" t="s">
        <v>14</v>
      </c>
      <c r="C25" s="108">
        <v>0</v>
      </c>
      <c r="D25" s="108">
        <v>34210.35</v>
      </c>
      <c r="E25" s="108">
        <v>600379</v>
      </c>
      <c r="F25" s="108">
        <v>304000</v>
      </c>
      <c r="G25" s="108">
        <v>231584</v>
      </c>
      <c r="H25" s="99">
        <f t="shared" si="1"/>
        <v>1170173.3500000001</v>
      </c>
      <c r="I25" s="58"/>
      <c r="K25" s="18"/>
      <c r="L25" s="18"/>
      <c r="M25" s="18"/>
      <c r="N25" s="46"/>
    </row>
    <row r="26" spans="1:28" s="40" customFormat="1" ht="25.5" customHeight="1" x14ac:dyDescent="0.3">
      <c r="A26" s="39" t="s">
        <v>49</v>
      </c>
      <c r="B26" s="56" t="s">
        <v>16</v>
      </c>
      <c r="C26" s="108">
        <v>0</v>
      </c>
      <c r="D26" s="108">
        <v>0</v>
      </c>
      <c r="E26" s="108">
        <v>317200</v>
      </c>
      <c r="F26" s="108">
        <v>707800</v>
      </c>
      <c r="G26" s="108">
        <v>300000</v>
      </c>
      <c r="H26" s="99">
        <f t="shared" si="1"/>
        <v>1325000</v>
      </c>
      <c r="I26" s="58"/>
      <c r="J26" s="46"/>
      <c r="K26" s="18"/>
      <c r="L26" s="18"/>
      <c r="M26" s="18"/>
      <c r="N26" s="46"/>
    </row>
    <row r="27" spans="1:28" s="42" customFormat="1" x14ac:dyDescent="0.3">
      <c r="A27" s="19" t="s">
        <v>17</v>
      </c>
      <c r="B27" s="54" t="s">
        <v>65</v>
      </c>
      <c r="C27" s="101">
        <f>SUM(C29:C31)</f>
        <v>0</v>
      </c>
      <c r="D27" s="101">
        <f>SUM(D28:D31)</f>
        <v>0</v>
      </c>
      <c r="E27" s="101">
        <f>SUM(E28:E31)</f>
        <v>582103</v>
      </c>
      <c r="F27" s="101">
        <f>SUM(F28:F31)</f>
        <v>799261</v>
      </c>
      <c r="G27" s="101">
        <f>SUM(G28:G31)</f>
        <v>1286666</v>
      </c>
      <c r="H27" s="99">
        <f t="shared" si="1"/>
        <v>2668030</v>
      </c>
      <c r="I27" s="46"/>
      <c r="J27" s="60"/>
      <c r="K27" s="16"/>
      <c r="L27" s="18"/>
      <c r="M27" s="18"/>
      <c r="N27" s="1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41"/>
    </row>
    <row r="28" spans="1:28" s="16" customFormat="1" x14ac:dyDescent="0.3">
      <c r="A28" s="20" t="s">
        <v>18</v>
      </c>
      <c r="B28" s="56" t="s">
        <v>53</v>
      </c>
      <c r="C28" s="109">
        <v>0</v>
      </c>
      <c r="D28" s="109">
        <v>0</v>
      </c>
      <c r="E28" s="109">
        <v>64613</v>
      </c>
      <c r="F28" s="109">
        <v>64613</v>
      </c>
      <c r="G28" s="109">
        <v>238450</v>
      </c>
      <c r="H28" s="99">
        <f t="shared" si="1"/>
        <v>367676</v>
      </c>
      <c r="I28" s="46"/>
      <c r="J28" s="60"/>
      <c r="L28" s="18"/>
      <c r="M28" s="18"/>
      <c r="N28" s="18"/>
    </row>
    <row r="29" spans="1:28" s="50" customFormat="1" x14ac:dyDescent="0.25">
      <c r="A29" s="20" t="s">
        <v>19</v>
      </c>
      <c r="B29" s="59" t="s">
        <v>54</v>
      </c>
      <c r="C29" s="109"/>
      <c r="D29" s="109">
        <v>0</v>
      </c>
      <c r="E29" s="109">
        <v>17490</v>
      </c>
      <c r="F29" s="109">
        <v>24648</v>
      </c>
      <c r="G29" s="109">
        <v>68216</v>
      </c>
      <c r="H29" s="99">
        <f t="shared" si="1"/>
        <v>110354</v>
      </c>
      <c r="I29" s="58"/>
      <c r="J29" s="47"/>
      <c r="K29" s="16"/>
      <c r="L29" s="18"/>
      <c r="M29" s="49"/>
      <c r="N29" s="49"/>
    </row>
    <row r="30" spans="1:28" s="16" customFormat="1" ht="26.4" x14ac:dyDescent="0.25">
      <c r="A30" s="53" t="s">
        <v>20</v>
      </c>
      <c r="B30" s="71" t="s">
        <v>68</v>
      </c>
      <c r="C30" s="108">
        <v>0</v>
      </c>
      <c r="D30" s="108">
        <v>0</v>
      </c>
      <c r="E30" s="108">
        <v>500000</v>
      </c>
      <c r="F30" s="108">
        <v>710000</v>
      </c>
      <c r="G30" s="108">
        <v>480000</v>
      </c>
      <c r="H30" s="99">
        <f t="shared" si="1"/>
        <v>1690000</v>
      </c>
      <c r="I30" s="58"/>
      <c r="J30" s="47"/>
      <c r="L30" s="18"/>
      <c r="M30" s="18"/>
      <c r="N30" s="18"/>
    </row>
    <row r="31" spans="1:28" s="16" customFormat="1" x14ac:dyDescent="0.25">
      <c r="A31" s="39" t="s">
        <v>55</v>
      </c>
      <c r="B31" s="110" t="s">
        <v>21</v>
      </c>
      <c r="C31" s="108">
        <v>0</v>
      </c>
      <c r="D31" s="108">
        <v>0</v>
      </c>
      <c r="E31" s="108">
        <v>0</v>
      </c>
      <c r="F31" s="108">
        <v>0</v>
      </c>
      <c r="G31" s="108">
        <v>500000</v>
      </c>
      <c r="H31" s="99">
        <f t="shared" si="1"/>
        <v>500000</v>
      </c>
      <c r="I31" s="58"/>
      <c r="L31" s="18"/>
      <c r="M31" s="18"/>
      <c r="N31" s="18"/>
    </row>
    <row r="32" spans="1:28" s="15" customFormat="1" ht="39.6" x14ac:dyDescent="0.3">
      <c r="A32" s="100" t="s">
        <v>22</v>
      </c>
      <c r="B32" s="62" t="s">
        <v>23</v>
      </c>
      <c r="C32" s="101">
        <f>SUM(C34:C36)</f>
        <v>0</v>
      </c>
      <c r="D32" s="101">
        <f>SUM(D33:D36)</f>
        <v>422616.62</v>
      </c>
      <c r="E32" s="101">
        <f>SUM(E33:E36)</f>
        <v>1101361</v>
      </c>
      <c r="F32" s="101">
        <f>SUM(F33:F36)</f>
        <v>1254822</v>
      </c>
      <c r="G32" s="101">
        <f>SUM(G33:G36)</f>
        <v>2058446</v>
      </c>
      <c r="H32" s="99">
        <f t="shared" si="1"/>
        <v>4837245.62</v>
      </c>
      <c r="I32" s="75"/>
      <c r="J32" s="17"/>
      <c r="L32" s="17"/>
      <c r="M32" s="17"/>
      <c r="N32" s="17"/>
      <c r="Q32" s="17"/>
    </row>
    <row r="33" spans="1:19" s="15" customFormat="1" x14ac:dyDescent="0.3">
      <c r="A33" s="100" t="s">
        <v>24</v>
      </c>
      <c r="B33" s="59" t="s">
        <v>53</v>
      </c>
      <c r="C33" s="108">
        <v>0</v>
      </c>
      <c r="D33" s="108">
        <v>151626.62</v>
      </c>
      <c r="E33" s="108">
        <v>162150</v>
      </c>
      <c r="F33" s="108">
        <v>169745</v>
      </c>
      <c r="G33" s="108">
        <v>354680</v>
      </c>
      <c r="H33" s="99">
        <f t="shared" si="1"/>
        <v>838201.62</v>
      </c>
      <c r="I33" s="75"/>
      <c r="J33" s="17"/>
      <c r="L33" s="17"/>
      <c r="M33" s="17"/>
      <c r="N33" s="17"/>
      <c r="Q33" s="17"/>
    </row>
    <row r="34" spans="1:19" s="50" customFormat="1" x14ac:dyDescent="0.3">
      <c r="A34" s="20" t="s">
        <v>47</v>
      </c>
      <c r="B34" s="59" t="s">
        <v>58</v>
      </c>
      <c r="C34" s="108">
        <v>0</v>
      </c>
      <c r="D34" s="108">
        <v>0</v>
      </c>
      <c r="E34" s="108">
        <v>17490</v>
      </c>
      <c r="F34" s="108">
        <v>24648</v>
      </c>
      <c r="G34" s="108">
        <v>17622</v>
      </c>
      <c r="H34" s="99">
        <f t="shared" si="1"/>
        <v>59760</v>
      </c>
      <c r="I34" s="57"/>
      <c r="J34" s="18"/>
      <c r="K34" s="16"/>
      <c r="L34" s="18"/>
      <c r="M34" s="49"/>
      <c r="N34" s="49"/>
      <c r="Q34" s="49"/>
    </row>
    <row r="35" spans="1:19" s="50" customFormat="1" x14ac:dyDescent="0.3">
      <c r="A35" s="20" t="s">
        <v>48</v>
      </c>
      <c r="B35" s="59" t="s">
        <v>57</v>
      </c>
      <c r="C35" s="108">
        <v>0</v>
      </c>
      <c r="D35" s="108">
        <v>270990</v>
      </c>
      <c r="E35" s="108">
        <v>921721</v>
      </c>
      <c r="F35" s="108">
        <v>1060429</v>
      </c>
      <c r="G35" s="108">
        <v>1086144</v>
      </c>
      <c r="H35" s="99">
        <f t="shared" si="1"/>
        <v>3339284</v>
      </c>
      <c r="I35" s="57"/>
      <c r="J35" s="18"/>
      <c r="K35" s="16"/>
      <c r="L35" s="18"/>
      <c r="M35" s="49"/>
      <c r="N35" s="49"/>
      <c r="Q35" s="49"/>
    </row>
    <row r="36" spans="1:19" s="16" customFormat="1" ht="39.6" x14ac:dyDescent="0.4">
      <c r="A36" s="20" t="s">
        <v>56</v>
      </c>
      <c r="B36" s="111" t="s">
        <v>25</v>
      </c>
      <c r="C36" s="108">
        <v>0</v>
      </c>
      <c r="D36" s="108">
        <v>0</v>
      </c>
      <c r="E36" s="108">
        <v>0</v>
      </c>
      <c r="F36" s="108">
        <v>0</v>
      </c>
      <c r="G36" s="108">
        <v>600000</v>
      </c>
      <c r="H36" s="99">
        <f t="shared" si="1"/>
        <v>600000</v>
      </c>
      <c r="I36" s="57"/>
      <c r="J36" s="112"/>
      <c r="K36" s="112"/>
      <c r="L36" s="112"/>
      <c r="M36" s="18"/>
      <c r="N36" s="18"/>
    </row>
    <row r="37" spans="1:19" s="15" customFormat="1" ht="14.25" customHeight="1" x14ac:dyDescent="0.4">
      <c r="A37" s="19" t="s">
        <v>26</v>
      </c>
      <c r="B37" s="61" t="s">
        <v>27</v>
      </c>
      <c r="C37" s="101">
        <f>C39*0.15</f>
        <v>0</v>
      </c>
      <c r="D37" s="101">
        <v>41043.21</v>
      </c>
      <c r="E37" s="101">
        <f t="shared" ref="E37:G37" si="4">E39*0.15</f>
        <v>63670.049999999996</v>
      </c>
      <c r="F37" s="101">
        <f t="shared" si="4"/>
        <v>66956.7</v>
      </c>
      <c r="G37" s="101">
        <f t="shared" si="4"/>
        <v>148515.6</v>
      </c>
      <c r="H37" s="99">
        <f t="shared" si="1"/>
        <v>320185.56</v>
      </c>
      <c r="I37" s="57"/>
      <c r="J37" s="72"/>
      <c r="K37" s="73"/>
      <c r="L37" s="73"/>
      <c r="M37" s="17"/>
      <c r="N37" s="17"/>
    </row>
    <row r="38" spans="1:19" s="21" customFormat="1" ht="17.399999999999999" x14ac:dyDescent="0.4">
      <c r="A38" s="19" t="s">
        <v>28</v>
      </c>
      <c r="B38" s="62" t="s">
        <v>29</v>
      </c>
      <c r="C38" s="101">
        <f>C37+C17</f>
        <v>0</v>
      </c>
      <c r="D38" s="101">
        <f t="shared" ref="D38:F38" si="5">D37+D17</f>
        <v>730411.77</v>
      </c>
      <c r="E38" s="101">
        <f t="shared" si="5"/>
        <v>2852437.05</v>
      </c>
      <c r="F38" s="101">
        <f t="shared" si="5"/>
        <v>3299563.7</v>
      </c>
      <c r="G38" s="101">
        <f>G37+G17</f>
        <v>4546158.4799999995</v>
      </c>
      <c r="H38" s="99">
        <f t="shared" si="1"/>
        <v>11428571</v>
      </c>
      <c r="I38" s="57"/>
      <c r="J38" s="72"/>
      <c r="K38" s="73"/>
      <c r="L38" s="73"/>
      <c r="M38" s="48"/>
      <c r="N38" s="48"/>
    </row>
    <row r="39" spans="1:19" s="15" customFormat="1" ht="17.399999999999999" x14ac:dyDescent="0.4">
      <c r="A39" s="19" t="s">
        <v>30</v>
      </c>
      <c r="B39" s="63" t="s">
        <v>31</v>
      </c>
      <c r="C39" s="101">
        <f>C19+C22+C23+C28+C29+C33+C34</f>
        <v>0</v>
      </c>
      <c r="D39" s="101">
        <f>D19+D22+D23+D28+D29+D33+D34</f>
        <v>273621.19</v>
      </c>
      <c r="E39" s="101">
        <f>E19+E22+E23+E28+E29+E33+E34</f>
        <v>424467</v>
      </c>
      <c r="F39" s="101">
        <f>F19+F22+F23+F28+F29+F33+F34</f>
        <v>446378</v>
      </c>
      <c r="G39" s="101">
        <f>G19+G22+G23+G28+G29+G33+G34</f>
        <v>990104</v>
      </c>
      <c r="H39" s="99">
        <f t="shared" si="1"/>
        <v>2134570.19</v>
      </c>
      <c r="I39" s="57"/>
      <c r="J39" s="73"/>
      <c r="K39" s="73"/>
      <c r="L39" s="73"/>
      <c r="M39" s="17"/>
      <c r="N39" s="17"/>
    </row>
    <row r="40" spans="1:19" s="15" customFormat="1" ht="17.399999999999999" x14ac:dyDescent="0.4">
      <c r="A40" s="19" t="s">
        <v>32</v>
      </c>
      <c r="B40" s="63" t="s">
        <v>33</v>
      </c>
      <c r="C40" s="101">
        <f>SUM(C41-C38)</f>
        <v>11428571</v>
      </c>
      <c r="D40" s="101">
        <f>SUM(C40-D38)</f>
        <v>10698159.23</v>
      </c>
      <c r="E40" s="101">
        <f t="shared" ref="E40:F40" si="6">SUM(D40-E38)</f>
        <v>7845722.1800000006</v>
      </c>
      <c r="F40" s="101">
        <f t="shared" si="6"/>
        <v>4546158.4800000004</v>
      </c>
      <c r="G40" s="101">
        <f>SUM(F40-G38)</f>
        <v>9.3132257461547852E-10</v>
      </c>
      <c r="H40" s="99"/>
      <c r="I40" s="58"/>
      <c r="J40" s="73"/>
      <c r="K40" s="73"/>
      <c r="L40" s="73"/>
      <c r="M40" s="17"/>
      <c r="N40" s="17"/>
    </row>
    <row r="41" spans="1:19" s="16" customFormat="1" ht="14.25" customHeight="1" x14ac:dyDescent="0.3">
      <c r="A41" s="19" t="s">
        <v>34</v>
      </c>
      <c r="B41" s="74" t="s">
        <v>35</v>
      </c>
      <c r="C41" s="108">
        <v>11428571</v>
      </c>
      <c r="D41" s="113"/>
      <c r="E41" s="114"/>
      <c r="F41" s="114"/>
      <c r="G41" s="114"/>
      <c r="H41" s="114"/>
      <c r="I41" s="75"/>
      <c r="J41" s="64"/>
      <c r="K41" s="15"/>
      <c r="L41" s="17"/>
      <c r="M41" s="17"/>
      <c r="N41" s="17"/>
    </row>
    <row r="42" spans="1:19" s="16" customFormat="1" ht="14.25" customHeight="1" x14ac:dyDescent="0.3">
      <c r="A42" s="53" t="s">
        <v>70</v>
      </c>
      <c r="B42" s="94"/>
      <c r="C42" s="18"/>
      <c r="D42" s="18"/>
      <c r="E42" s="18"/>
      <c r="F42" s="18"/>
      <c r="G42" s="18"/>
      <c r="I42" s="58"/>
      <c r="L42" s="18"/>
      <c r="M42" s="18"/>
      <c r="N42" s="18"/>
      <c r="P42" s="95"/>
    </row>
    <row r="43" spans="1:19" x14ac:dyDescent="0.25">
      <c r="B43" s="1"/>
      <c r="C43" s="76"/>
      <c r="D43" s="76"/>
      <c r="E43" s="76"/>
      <c r="F43" s="76"/>
      <c r="G43" s="76"/>
      <c r="H43" s="1"/>
      <c r="I43" s="77"/>
      <c r="J43" s="1"/>
      <c r="K43" s="1"/>
      <c r="L43" s="34"/>
      <c r="M43" s="34"/>
      <c r="N43" s="34"/>
      <c r="O43" s="1"/>
      <c r="P43" s="1"/>
      <c r="Q43" s="1"/>
      <c r="R43" s="1"/>
      <c r="S43" s="1"/>
    </row>
    <row r="44" spans="1:19" x14ac:dyDescent="0.25">
      <c r="A44" s="22" t="s">
        <v>36</v>
      </c>
      <c r="B44" s="65"/>
      <c r="R44" s="1"/>
      <c r="S44" s="1"/>
    </row>
    <row r="45" spans="1:19" ht="24" customHeight="1" x14ac:dyDescent="0.25">
      <c r="A45" s="8"/>
      <c r="M45" s="86"/>
      <c r="N45" s="86"/>
      <c r="R45" s="1"/>
      <c r="S45" s="1"/>
    </row>
    <row r="46" spans="1:19" s="14" customFormat="1" x14ac:dyDescent="0.3">
      <c r="A46" s="23"/>
      <c r="B46" s="12" t="s">
        <v>3</v>
      </c>
      <c r="C46" s="123">
        <v>2022</v>
      </c>
      <c r="D46" s="124"/>
      <c r="E46" s="82">
        <v>2023</v>
      </c>
      <c r="F46" s="82"/>
      <c r="G46" s="123">
        <v>2024</v>
      </c>
      <c r="H46" s="124"/>
      <c r="I46" s="123">
        <v>2025</v>
      </c>
      <c r="J46" s="124"/>
      <c r="K46" s="123" t="s">
        <v>69</v>
      </c>
      <c r="L46" s="125"/>
      <c r="M46" s="126"/>
      <c r="N46" s="126"/>
      <c r="O46" s="24"/>
      <c r="P46" s="24"/>
    </row>
    <row r="47" spans="1:19" s="14" customFormat="1" ht="12.75" customHeight="1" x14ac:dyDescent="0.3">
      <c r="A47" s="12" t="s">
        <v>1</v>
      </c>
      <c r="B47" s="12" t="s">
        <v>37</v>
      </c>
      <c r="C47" s="12" t="s">
        <v>38</v>
      </c>
      <c r="D47" s="12" t="s">
        <v>39</v>
      </c>
      <c r="E47" s="12" t="s">
        <v>38</v>
      </c>
      <c r="F47" s="12" t="s">
        <v>39</v>
      </c>
      <c r="G47" s="12" t="s">
        <v>38</v>
      </c>
      <c r="H47" s="12" t="s">
        <v>39</v>
      </c>
      <c r="I47" s="12" t="s">
        <v>38</v>
      </c>
      <c r="J47" s="12" t="s">
        <v>39</v>
      </c>
      <c r="K47" s="12" t="s">
        <v>40</v>
      </c>
      <c r="L47" s="83"/>
      <c r="M47" s="87" t="s">
        <v>4</v>
      </c>
      <c r="N47" s="87"/>
      <c r="O47" s="115"/>
      <c r="P47" s="115"/>
    </row>
    <row r="48" spans="1:19" s="9" customFormat="1" ht="14.25" customHeight="1" x14ac:dyDescent="0.25">
      <c r="A48" s="25">
        <v>1</v>
      </c>
      <c r="B48" s="66" t="s">
        <v>41</v>
      </c>
      <c r="C48" s="67">
        <f>C38</f>
        <v>0</v>
      </c>
      <c r="D48" s="67"/>
      <c r="E48" s="67">
        <f>E49</f>
        <v>730411.77</v>
      </c>
      <c r="F48" s="67"/>
      <c r="G48" s="67">
        <f>E38</f>
        <v>2852437.05</v>
      </c>
      <c r="H48" s="67"/>
      <c r="I48" s="67">
        <f>F38</f>
        <v>3299563.7</v>
      </c>
      <c r="J48" s="67"/>
      <c r="K48" s="67">
        <f>G38</f>
        <v>4546158.4799999995</v>
      </c>
      <c r="L48" s="84"/>
      <c r="M48" s="88">
        <f>SUM(E48+G48+I48+K48)</f>
        <v>11428571</v>
      </c>
      <c r="N48" s="89"/>
      <c r="O48" s="27"/>
      <c r="P48" s="28"/>
    </row>
    <row r="49" spans="1:19" s="9" customFormat="1" ht="14.25" customHeight="1" x14ac:dyDescent="0.3">
      <c r="A49" s="25">
        <v>2</v>
      </c>
      <c r="B49" s="68" t="s">
        <v>42</v>
      </c>
      <c r="C49" s="67">
        <f>C50+C51</f>
        <v>0</v>
      </c>
      <c r="D49" s="67">
        <f>D50+D51</f>
        <v>100</v>
      </c>
      <c r="E49" s="67">
        <f>D38</f>
        <v>730411.77</v>
      </c>
      <c r="F49" s="67">
        <v>100</v>
      </c>
      <c r="G49" s="67">
        <f>G50+G51</f>
        <v>2852437.05</v>
      </c>
      <c r="H49" s="67">
        <f>G49/G48*100</f>
        <v>100</v>
      </c>
      <c r="I49" s="67">
        <f>I50+I51</f>
        <v>3299563.6999999997</v>
      </c>
      <c r="J49" s="67">
        <f>I49/I48*100</f>
        <v>99.999999999999986</v>
      </c>
      <c r="K49" s="67">
        <f>G38</f>
        <v>4546158.4799999995</v>
      </c>
      <c r="L49" s="84">
        <v>100</v>
      </c>
      <c r="M49" s="90">
        <v>4332881</v>
      </c>
      <c r="N49" s="90">
        <v>100</v>
      </c>
      <c r="O49" s="27"/>
      <c r="P49" s="29"/>
    </row>
    <row r="50" spans="1:19" s="9" customFormat="1" ht="13.5" customHeight="1" x14ac:dyDescent="0.3">
      <c r="A50" s="30" t="s">
        <v>43</v>
      </c>
      <c r="B50" s="79" t="s">
        <v>64</v>
      </c>
      <c r="C50" s="80">
        <f>C48*70/100</f>
        <v>0</v>
      </c>
      <c r="D50" s="80">
        <v>70</v>
      </c>
      <c r="E50" s="80">
        <f>E49*0.7</f>
        <v>511288.239</v>
      </c>
      <c r="F50" s="80">
        <v>70</v>
      </c>
      <c r="G50" s="80">
        <f>G48*70/100</f>
        <v>1996705.9350000001</v>
      </c>
      <c r="H50" s="80">
        <v>70</v>
      </c>
      <c r="I50" s="80">
        <f>I48*70/100</f>
        <v>2309694.59</v>
      </c>
      <c r="J50" s="80">
        <v>70</v>
      </c>
      <c r="K50" s="67">
        <f>K49*0.7</f>
        <v>3182310.9359999993</v>
      </c>
      <c r="L50" s="85">
        <v>70</v>
      </c>
      <c r="M50" s="89">
        <v>3033016.7</v>
      </c>
      <c r="N50" s="89">
        <v>70</v>
      </c>
      <c r="O50" s="26"/>
      <c r="P50" s="31"/>
    </row>
    <row r="51" spans="1:19" s="9" customFormat="1" ht="15" customHeight="1" x14ac:dyDescent="0.3">
      <c r="A51" s="30" t="s">
        <v>44</v>
      </c>
      <c r="B51" s="69" t="s">
        <v>45</v>
      </c>
      <c r="C51" s="80">
        <f>C48*30/100</f>
        <v>0</v>
      </c>
      <c r="D51" s="81">
        <v>30</v>
      </c>
      <c r="E51" s="81">
        <f>E49*0.3</f>
        <v>219123.53099999999</v>
      </c>
      <c r="F51" s="81">
        <v>30</v>
      </c>
      <c r="G51" s="80">
        <f>G48*30/100</f>
        <v>855731.11499999999</v>
      </c>
      <c r="H51" s="80">
        <f>G51/G48*100</f>
        <v>30</v>
      </c>
      <c r="I51" s="80">
        <f>I48*30/100</f>
        <v>989869.11</v>
      </c>
      <c r="J51" s="80">
        <f>I51/I48*100</f>
        <v>30</v>
      </c>
      <c r="K51" s="67">
        <f>K49*0.3</f>
        <v>1363847.5439999998</v>
      </c>
      <c r="L51" s="85">
        <v>30</v>
      </c>
      <c r="M51" s="89">
        <v>1299864.3</v>
      </c>
      <c r="N51" s="89">
        <v>30</v>
      </c>
      <c r="O51" s="26"/>
      <c r="P51" s="31"/>
    </row>
    <row r="52" spans="1:19" s="9" customFormat="1" ht="18" customHeight="1" x14ac:dyDescent="0.3">
      <c r="A52" s="25">
        <v>3</v>
      </c>
      <c r="B52" s="68" t="s">
        <v>46</v>
      </c>
      <c r="C52" s="67">
        <v>0</v>
      </c>
      <c r="D52" s="70">
        <v>0</v>
      </c>
      <c r="E52" s="70">
        <v>0</v>
      </c>
      <c r="F52" s="70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84">
        <v>0</v>
      </c>
      <c r="M52" s="90">
        <v>0</v>
      </c>
      <c r="N52" s="90">
        <v>0</v>
      </c>
      <c r="O52" s="29"/>
      <c r="P52" s="29"/>
    </row>
    <row r="53" spans="1:19" x14ac:dyDescent="0.25">
      <c r="A53" s="22"/>
      <c r="B53" s="36"/>
      <c r="C53" s="37"/>
      <c r="D53" s="32"/>
      <c r="E53" s="32"/>
      <c r="F53" s="32"/>
      <c r="G53" s="32"/>
      <c r="H53" s="1"/>
      <c r="I53" s="77"/>
      <c r="J53" s="1"/>
      <c r="K53" s="22"/>
      <c r="L53" s="38"/>
      <c r="M53" s="32"/>
      <c r="N53" s="32"/>
      <c r="O53" s="32"/>
      <c r="P53" s="32"/>
      <c r="Q53" s="32"/>
      <c r="R53" s="32"/>
      <c r="S53" s="32"/>
    </row>
    <row r="54" spans="1:19" x14ac:dyDescent="0.25">
      <c r="A54" s="22"/>
      <c r="B54" s="36"/>
      <c r="C54" s="37"/>
      <c r="G54" s="32"/>
      <c r="H54" s="1"/>
      <c r="I54" s="77"/>
      <c r="J54" s="1"/>
      <c r="K54" s="22"/>
      <c r="L54" s="38"/>
      <c r="M54" s="32"/>
      <c r="N54" s="32"/>
      <c r="O54" s="32"/>
      <c r="P54" s="32"/>
      <c r="Q54" s="32"/>
      <c r="R54" s="32"/>
      <c r="S54" s="32"/>
    </row>
    <row r="55" spans="1:19" x14ac:dyDescent="0.25">
      <c r="A55" s="22"/>
      <c r="B55" s="36"/>
      <c r="C55" s="37"/>
      <c r="G55" s="32"/>
      <c r="H55" s="1"/>
      <c r="I55" s="77"/>
      <c r="J55" s="1"/>
      <c r="K55" s="22"/>
      <c r="L55" s="38"/>
      <c r="M55" s="32"/>
      <c r="N55" s="32"/>
      <c r="O55" s="32"/>
      <c r="P55" s="32"/>
      <c r="Q55" s="32"/>
      <c r="R55" s="32"/>
      <c r="S55" s="32"/>
    </row>
    <row r="56" spans="1:19" x14ac:dyDescent="0.25">
      <c r="D56" s="1"/>
      <c r="E56" s="1"/>
      <c r="F56" s="1"/>
    </row>
    <row r="57" spans="1:19" x14ac:dyDescent="0.25">
      <c r="B57" s="1"/>
      <c r="C57" s="1"/>
      <c r="D57" s="1"/>
      <c r="E57" s="1"/>
      <c r="F57" s="1"/>
      <c r="G57" s="1"/>
      <c r="H57" s="1"/>
      <c r="I57" s="77"/>
      <c r="J57" s="1"/>
      <c r="K57" s="1"/>
      <c r="L57" s="34"/>
      <c r="M57" s="34"/>
      <c r="N57" s="34"/>
      <c r="O57" s="1"/>
      <c r="P57" s="1"/>
      <c r="Q57" s="1"/>
      <c r="R57" s="1"/>
      <c r="S57" s="1"/>
    </row>
    <row r="58" spans="1:19" x14ac:dyDescent="0.25">
      <c r="B58" s="1"/>
      <c r="C58" s="1"/>
      <c r="D58" s="1"/>
      <c r="E58" s="1"/>
      <c r="F58" s="1"/>
      <c r="G58" s="1"/>
      <c r="H58" s="1"/>
      <c r="I58" s="77"/>
      <c r="J58" s="1"/>
      <c r="K58" s="1"/>
      <c r="L58" s="34"/>
      <c r="M58" s="34"/>
      <c r="N58" s="34"/>
      <c r="O58" s="1"/>
      <c r="P58" s="1"/>
      <c r="Q58" s="1"/>
      <c r="R58" s="1"/>
      <c r="S58" s="1"/>
    </row>
    <row r="59" spans="1:19" x14ac:dyDescent="0.25">
      <c r="B59" s="1"/>
      <c r="C59" s="1"/>
      <c r="D59" s="1"/>
      <c r="E59" s="1"/>
      <c r="F59" s="1"/>
      <c r="G59" s="1"/>
      <c r="H59" s="1"/>
      <c r="I59" s="77"/>
      <c r="J59" s="1"/>
      <c r="K59" s="1"/>
      <c r="L59" s="34"/>
      <c r="M59" s="34"/>
      <c r="N59" s="34"/>
      <c r="O59" s="1"/>
      <c r="P59" s="1"/>
      <c r="Q59" s="1"/>
      <c r="R59" s="1"/>
      <c r="S59" s="1"/>
    </row>
    <row r="60" spans="1:19" x14ac:dyDescent="0.25">
      <c r="B60" s="1"/>
      <c r="C60" s="1"/>
      <c r="D60" s="1"/>
      <c r="E60" s="1"/>
      <c r="F60" s="1"/>
      <c r="G60" s="1"/>
      <c r="H60" s="1"/>
      <c r="I60" s="77"/>
      <c r="J60" s="1"/>
      <c r="K60" s="1"/>
      <c r="L60" s="34"/>
      <c r="M60" s="34"/>
      <c r="N60" s="34"/>
      <c r="O60" s="1"/>
      <c r="P60" s="1"/>
      <c r="Q60" s="1"/>
      <c r="R60" s="1"/>
      <c r="S60" s="1"/>
    </row>
    <row r="61" spans="1:19" x14ac:dyDescent="0.25">
      <c r="B61" s="1"/>
      <c r="C61" s="1"/>
      <c r="D61" s="1"/>
      <c r="E61" s="1"/>
      <c r="F61" s="1"/>
      <c r="G61" s="1"/>
      <c r="H61" s="1"/>
      <c r="I61" s="77"/>
      <c r="J61" s="1"/>
      <c r="K61" s="1"/>
      <c r="L61" s="34"/>
      <c r="M61" s="34"/>
      <c r="N61" s="34"/>
      <c r="O61" s="1"/>
      <c r="P61" s="1"/>
      <c r="Q61" s="1"/>
      <c r="R61" s="1"/>
      <c r="S61" s="1"/>
    </row>
    <row r="62" spans="1:19" x14ac:dyDescent="0.25">
      <c r="B62" s="1"/>
      <c r="C62" s="1"/>
      <c r="D62" s="1"/>
      <c r="E62" s="1"/>
      <c r="F62" s="1"/>
      <c r="G62" s="1"/>
      <c r="H62" s="1"/>
      <c r="I62" s="77"/>
      <c r="J62" s="1"/>
      <c r="K62" s="1"/>
      <c r="L62" s="34"/>
      <c r="M62" s="34"/>
      <c r="N62" s="34"/>
      <c r="O62" s="1"/>
      <c r="P62" s="1"/>
      <c r="Q62" s="1"/>
      <c r="R62" s="1"/>
      <c r="S62" s="1"/>
    </row>
    <row r="63" spans="1:19" x14ac:dyDescent="0.25">
      <c r="B63" s="1"/>
      <c r="C63" s="1"/>
      <c r="G63" s="1"/>
      <c r="H63" s="1"/>
      <c r="I63" s="77"/>
      <c r="J63" s="1"/>
      <c r="K63" s="1"/>
      <c r="L63" s="34"/>
      <c r="M63" s="34"/>
      <c r="N63" s="34"/>
      <c r="O63" s="1"/>
      <c r="P63" s="1"/>
      <c r="Q63" s="1"/>
      <c r="R63" s="1"/>
      <c r="S63" s="1"/>
    </row>
    <row r="64" spans="1:19" x14ac:dyDescent="0.25">
      <c r="B64" s="1"/>
      <c r="C64" s="1"/>
      <c r="G64" s="1"/>
      <c r="H64" s="1"/>
      <c r="I64" s="77"/>
      <c r="J64" s="1"/>
      <c r="K64" s="1"/>
      <c r="L64" s="34"/>
      <c r="M64" s="34"/>
      <c r="N64" s="34"/>
      <c r="O64" s="1"/>
      <c r="P64" s="1"/>
      <c r="Q64" s="1"/>
      <c r="R64" s="1"/>
      <c r="S64" s="1"/>
    </row>
  </sheetData>
  <mergeCells count="12">
    <mergeCell ref="O47:P47"/>
    <mergeCell ref="I2:L2"/>
    <mergeCell ref="N2:Q2"/>
    <mergeCell ref="A13:A15"/>
    <mergeCell ref="B13:B15"/>
    <mergeCell ref="C13:H13"/>
    <mergeCell ref="L13:N13"/>
    <mergeCell ref="C46:D46"/>
    <mergeCell ref="G46:H46"/>
    <mergeCell ref="I46:J46"/>
    <mergeCell ref="K46:L46"/>
    <mergeCell ref="M46:N4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HXU5DPSK444F-947444548-19832</_dlc_DocId>
    <_dlc_DocIdUrl xmlns="aff8a95a-bdca-4bd1-9f28-df5ebd643b89">
      <Url>https://kontor.rik.ee/sm/_layouts/15/DocIdRedir.aspx?ID=HXU5DPSK444F-947444548-19832</Url>
      <Description>HXU5DPSK444F-947444548-19832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7C9679B-F293-4AA7-BC6F-451BE3926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DA90AA-2026-46C8-ACC8-6130FEB9521D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3.xml><?xml version="1.0" encoding="utf-8"?>
<ds:datastoreItem xmlns:ds="http://schemas.openxmlformats.org/officeDocument/2006/customXml" ds:itemID="{7F939DC7-6C93-4A36-8844-54CC69466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263FC89-DC66-417D-99F2-D43B675DAA3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Ewe Alliksoo</dc:creator>
  <cp:keywords/>
  <dc:description/>
  <cp:lastModifiedBy>Juta Urbalu - SOM</cp:lastModifiedBy>
  <cp:revision/>
  <dcterms:created xsi:type="dcterms:W3CDTF">2022-05-09T12:08:27Z</dcterms:created>
  <dcterms:modified xsi:type="dcterms:W3CDTF">2024-09-18T03:55:40Z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10d3aa47-53f7-4cf5-950d-6845ba1cd84c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2024-09-04T12:41:22Z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e1ebfb8d-79d0-41d9-8af1-26cfa24e912e</vt:lpwstr>
  </property>
  <property fmtid="{D5CDD505-2E9C-101B-9397-08002B2CF9AE}" pid="11" name="MSIP_Label_defa4170-0d19-0005-0004-bc88714345d2_ContentBits">
    <vt:lpwstr>0</vt:lpwstr>
  </property>
</Properties>
</file>